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5 году\район\9 мес 2025 года\для сайта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/>
</workbook>
</file>

<file path=xl/calcChain.xml><?xml version="1.0" encoding="utf-8"?>
<calcChain xmlns="http://schemas.openxmlformats.org/spreadsheetml/2006/main">
  <c r="H9" i="4" l="1"/>
  <c r="F9" i="4"/>
  <c r="G16" i="4" l="1"/>
  <c r="G13" i="4"/>
  <c r="D13" i="4"/>
  <c r="E13" i="4"/>
  <c r="C13" i="4"/>
  <c r="F16" i="4" l="1"/>
  <c r="H57" i="4"/>
  <c r="H47" i="4"/>
  <c r="H19" i="4" l="1"/>
  <c r="H29" i="4"/>
  <c r="C55" i="4" l="1"/>
  <c r="C53" i="4"/>
  <c r="C50" i="4"/>
  <c r="C45" i="4"/>
  <c r="C40" i="4"/>
  <c r="C37" i="4"/>
  <c r="C28" i="4"/>
  <c r="C23" i="4"/>
  <c r="C17" i="4"/>
  <c r="C5" i="4"/>
  <c r="C30" i="4"/>
  <c r="H35" i="4"/>
  <c r="E55" i="4"/>
  <c r="D55" i="4"/>
  <c r="H54" i="4" l="1"/>
  <c r="H38" i="4"/>
  <c r="H36" i="4"/>
  <c r="H33" i="4"/>
  <c r="H34" i="4"/>
  <c r="H31" i="4"/>
  <c r="H25" i="4"/>
  <c r="H24" i="4"/>
  <c r="H20" i="4"/>
  <c r="H21" i="4"/>
  <c r="H22" i="4"/>
  <c r="H18" i="4"/>
  <c r="H15" i="4"/>
  <c r="H10" i="4"/>
  <c r="H12" i="4"/>
  <c r="H7" i="4"/>
  <c r="H8" i="4"/>
  <c r="H6" i="4"/>
  <c r="F29" i="4" l="1"/>
  <c r="G29" i="4"/>
  <c r="H48" i="4"/>
  <c r="G52" i="4"/>
  <c r="E50" i="4" l="1"/>
  <c r="D50" i="4"/>
  <c r="G48" i="4"/>
  <c r="F48" i="4"/>
  <c r="E45" i="4"/>
  <c r="D45" i="4"/>
  <c r="G47" i="4"/>
  <c r="F47" i="4"/>
  <c r="H45" i="4" l="1"/>
  <c r="D5" i="4"/>
  <c r="E5" i="4"/>
  <c r="G45" i="4" l="1"/>
  <c r="F45" i="4"/>
  <c r="C58" i="4"/>
  <c r="F5" i="4"/>
  <c r="F34" i="4" l="1"/>
  <c r="H14" i="4"/>
  <c r="G14" i="4"/>
  <c r="F18" i="4"/>
  <c r="H13" i="4" l="1"/>
  <c r="F13" i="4"/>
  <c r="H46" i="4"/>
  <c r="E28" i="4"/>
  <c r="D28" i="4"/>
  <c r="F28" i="4" s="1"/>
  <c r="F20" i="4"/>
  <c r="G28" i="4" l="1"/>
  <c r="H28" i="4"/>
  <c r="G34" i="4"/>
  <c r="F57" i="4"/>
  <c r="G57" i="4"/>
  <c r="E37" i="4"/>
  <c r="F6" i="4"/>
  <c r="G46" i="4"/>
  <c r="G33" i="4"/>
  <c r="E30" i="4"/>
  <c r="D30" i="4"/>
  <c r="F33" i="4"/>
  <c r="G9" i="4"/>
  <c r="E53" i="4"/>
  <c r="E40" i="4"/>
  <c r="H40" i="4" s="1"/>
  <c r="E23" i="4"/>
  <c r="E17" i="4"/>
  <c r="F7" i="4"/>
  <c r="H27" i="4"/>
  <c r="H32" i="4"/>
  <c r="H39" i="4"/>
  <c r="H41" i="4"/>
  <c r="H42" i="4"/>
  <c r="H43" i="4"/>
  <c r="H49" i="4"/>
  <c r="H51" i="4"/>
  <c r="H56" i="4"/>
  <c r="G6" i="4"/>
  <c r="G7" i="4"/>
  <c r="G8" i="4"/>
  <c r="G10" i="4"/>
  <c r="G11" i="4"/>
  <c r="G12" i="4"/>
  <c r="G15" i="4"/>
  <c r="G18" i="4"/>
  <c r="G19" i="4"/>
  <c r="G20" i="4"/>
  <c r="G21" i="4"/>
  <c r="G22" i="4"/>
  <c r="G24" i="4"/>
  <c r="G25" i="4"/>
  <c r="G26" i="4"/>
  <c r="G27" i="4"/>
  <c r="G31" i="4"/>
  <c r="G32" i="4"/>
  <c r="G35" i="4"/>
  <c r="G36" i="4"/>
  <c r="G38" i="4"/>
  <c r="G39" i="4"/>
  <c r="G41" i="4"/>
  <c r="G42" i="4"/>
  <c r="G43" i="4"/>
  <c r="G44" i="4"/>
  <c r="G49" i="4"/>
  <c r="G51" i="4"/>
  <c r="G54" i="4"/>
  <c r="G56" i="4"/>
  <c r="F8" i="4"/>
  <c r="F10" i="4"/>
  <c r="F11" i="4"/>
  <c r="F12" i="4"/>
  <c r="F15" i="4"/>
  <c r="F19" i="4"/>
  <c r="F21" i="4"/>
  <c r="F22" i="4"/>
  <c r="F24" i="4"/>
  <c r="F25" i="4"/>
  <c r="F27" i="4"/>
  <c r="F31" i="4"/>
  <c r="F32" i="4"/>
  <c r="F35" i="4"/>
  <c r="F36" i="4"/>
  <c r="F38" i="4"/>
  <c r="F39" i="4"/>
  <c r="F41" i="4"/>
  <c r="F42" i="4"/>
  <c r="F43" i="4"/>
  <c r="F49" i="4"/>
  <c r="F51" i="4"/>
  <c r="F54" i="4"/>
  <c r="F56" i="4"/>
  <c r="D53" i="4"/>
  <c r="D40" i="4"/>
  <c r="D37" i="4"/>
  <c r="D23" i="4"/>
  <c r="D17" i="4"/>
  <c r="H17" i="4" l="1"/>
  <c r="D58" i="4"/>
  <c r="E58" i="4"/>
  <c r="H58" i="4" s="1"/>
  <c r="G50" i="4"/>
  <c r="F23" i="4"/>
  <c r="F53" i="4"/>
  <c r="F50" i="4"/>
  <c r="F55" i="4"/>
  <c r="H53" i="4"/>
  <c r="G55" i="4"/>
  <c r="F37" i="4"/>
  <c r="F30" i="4"/>
  <c r="F40" i="4"/>
  <c r="H37" i="4"/>
  <c r="H30" i="4"/>
  <c r="G23" i="4"/>
  <c r="F17" i="4"/>
  <c r="H55" i="4"/>
  <c r="G53" i="4"/>
  <c r="H50" i="4"/>
  <c r="G40" i="4"/>
  <c r="G37" i="4"/>
  <c r="G30" i="4"/>
  <c r="H23" i="4"/>
  <c r="G17" i="4"/>
  <c r="H5" i="4"/>
  <c r="G5" i="4"/>
  <c r="F58" i="4" l="1"/>
  <c r="G58" i="4"/>
</calcChain>
</file>

<file path=xl/sharedStrings.xml><?xml version="1.0" encoding="utf-8"?>
<sst xmlns="http://schemas.openxmlformats.org/spreadsheetml/2006/main" count="118" uniqueCount="118">
  <si>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</si>
  <si>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</si>
  <si>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</si>
  <si>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</si>
  <si>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</si>
  <si>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</si>
  <si>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</si>
  <si>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</si>
  <si>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</si>
  <si>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</si>
  <si>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</si>
  <si>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</si>
  <si>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</si>
  <si>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</si>
  <si>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</si>
  <si>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</si>
  <si>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</si>
  <si>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</si>
  <si>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</si>
  <si>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</si>
  <si>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</si>
  <si>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</si>
  <si>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</si>
  <si>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</si>
  <si>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</si>
  <si>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</si>
  <si>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</si>
  <si>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</si>
  <si>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</si>
  <si>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</si>
  <si>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</si>
  <si>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</si>
  <si>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</si>
  <si>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</si>
  <si>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</si>
  <si>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</si>
  <si>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</si>
  <si>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</si>
  <si>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</si>
  <si>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</si>
  <si>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</si>
  <si>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</si>
  <si>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</si>
  <si>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</si>
  <si>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</si>
  <si>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</si>
  <si>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</si>
  <si>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</si>
  <si>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</si>
  <si>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</si>
  <si>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</si>
  <si>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</si>
  <si>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</si>
  <si>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</si>
  <si>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</si>
  <si>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</si>
  <si>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</si>
  <si>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</si>
  <si>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</si>
  <si>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</si>
  <si>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</si>
  <si>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</si>
  <si>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</si>
  <si>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</si>
  <si>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</si>
  <si>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</si>
  <si>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</si>
  <si>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</si>
  <si>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</si>
  <si>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</si>
  <si>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</si>
  <si>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</si>
  <si>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</si>
  <si>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</si>
  <si>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</si>
  <si>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</si>
  <si>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</si>
  <si>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</si>
  <si>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</si>
  <si>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</si>
  <si>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</si>
  <si>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</si>
  <si>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</si>
  <si>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</si>
  <si>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</si>
  <si>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</si>
  <si>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</si>
  <si>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</si>
  <si>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</si>
  <si>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</si>
  <si>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</si>
  <si>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</si>
  <si>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</si>
  <si>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</si>
  <si>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</si>
  <si>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</si>
  <si>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</si>
  <si>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</si>
  <si>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</si>
  <si>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</si>
  <si>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</si>
  <si>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</si>
  <si>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</si>
  <si>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</si>
  <si>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1103</t>
  </si>
  <si>
    <t>Спорт высших достижений</t>
  </si>
  <si>
    <t>1102</t>
  </si>
  <si>
    <t>Массовый спорт</t>
  </si>
  <si>
    <t>1204</t>
  </si>
  <si>
    <t>Другие вопросы в области средств массовой информации</t>
  </si>
  <si>
    <t>План на 2025 год</t>
  </si>
  <si>
    <t>% исполнения к  плану 2025 года</t>
  </si>
  <si>
    <t>Исполнение по расходам бюджета Балаковского муниципального района за 9 месяцев  2025 года</t>
  </si>
  <si>
    <t>Изменения к исполнению за 9 месяцев 2024 года</t>
  </si>
  <si>
    <t>Исполнение за 9 месяцев 2024 года</t>
  </si>
  <si>
    <t>0314</t>
  </si>
  <si>
    <t>Другие вопросы в области национальной безопасности и правоохранительной деятельности</t>
  </si>
  <si>
    <t xml:space="preserve">Исполнение за  9 месяцев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</si>
</sst>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166" fontId="9" fillId="2" borderId="1" xfId="0" applyNumberFormat="1" applyFont="1" applyFill="1" applyBorder="1"/>
    <xf numFmtId="166" fontId="10" fillId="0" borderId="1" xfId="0" applyNumberFormat="1" applyFont="1" applyFill="1" applyBorder="1"/>
    <xf numFmtId="166" fontId="5" fillId="0" borderId="1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zoomScale="90" zoomScaleNormal="90" workbookViewId="0">
      <pane xSplit="2" ySplit="4" topLeftCell="C57" activePane="bottomRight" state="frozen"/>
      <selection pane="topRight" activeCell="C1" sqref="C1"/>
      <selection pane="bottomLeft" activeCell="A5" sqref="A5"/>
      <selection pane="bottomRight" activeCell="H8" sqref="H8:H9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22" t="s">
        <v>112</v>
      </c>
      <c r="B1" s="22"/>
      <c r="C1" s="22"/>
      <c r="D1" s="22"/>
      <c r="E1" s="22"/>
      <c r="F1" s="22"/>
      <c r="G1" s="22"/>
      <c r="H1" s="22"/>
    </row>
    <row r="2" spans="1:13">
      <c r="H2" s="13" t="s">
        <v>31</v>
      </c>
    </row>
    <row r="3" spans="1:13" s="12" customFormat="1" ht="51.6" customHeight="1">
      <c r="A3" s="24" t="s">
        <v>28</v>
      </c>
      <c r="B3" s="24" t="s">
        <v>35</v>
      </c>
      <c r="C3" s="24" t="s">
        <v>114</v>
      </c>
      <c r="D3" s="24" t="s">
        <v>110</v>
      </c>
      <c r="E3" s="24" t="s">
        <v>117</v>
      </c>
      <c r="F3" s="23" t="s">
        <v>111</v>
      </c>
      <c r="G3" s="23" t="s">
        <v>113</v>
      </c>
      <c r="H3" s="23"/>
    </row>
    <row r="4" spans="1:13" ht="61.2" customHeight="1">
      <c r="A4" s="24"/>
      <c r="B4" s="24"/>
      <c r="C4" s="24"/>
      <c r="D4" s="24"/>
      <c r="E4" s="24"/>
      <c r="F4" s="23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C6+C7+C8+C9+C10+C11+C12</f>
        <v>310223.09999999998</v>
      </c>
      <c r="D5" s="5">
        <f t="shared" ref="D5:E5" si="0">SUM(D6:D12)</f>
        <v>636565.80000000005</v>
      </c>
      <c r="E5" s="5">
        <f t="shared" si="0"/>
        <v>391519.9</v>
      </c>
      <c r="F5" s="5">
        <f>E5/D5%</f>
        <v>61.505016449202898</v>
      </c>
      <c r="G5" s="5">
        <f>E5-C5</f>
        <v>81296.800000000047</v>
      </c>
      <c r="H5" s="5">
        <f>E5/C5%</f>
        <v>126.2059143887093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3179.4</v>
      </c>
      <c r="D6" s="8">
        <v>7192.3</v>
      </c>
      <c r="E6" s="8">
        <v>4731.2</v>
      </c>
      <c r="F6" s="7">
        <f t="shared" ref="F6:F57" si="1">E6/D6%</f>
        <v>65.781460728835</v>
      </c>
      <c r="G6" s="10">
        <f t="shared" ref="G6:G58" si="2">E6-C6</f>
        <v>1551.7999999999997</v>
      </c>
      <c r="H6" s="7">
        <f>E6/C6%</f>
        <v>148.8079511857583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3770.6</v>
      </c>
      <c r="D7" s="8">
        <v>9124.1</v>
      </c>
      <c r="E7" s="8">
        <v>5096.1000000000004</v>
      </c>
      <c r="F7" s="7">
        <f t="shared" si="1"/>
        <v>55.853180039675152</v>
      </c>
      <c r="G7" s="7">
        <f t="shared" si="2"/>
        <v>1325.5000000000005</v>
      </c>
      <c r="H7" s="7">
        <f t="shared" ref="H7:H12" si="3">E7/C7%</f>
        <v>135.15355646316237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99478.3</v>
      </c>
      <c r="D8" s="8">
        <v>209832.5</v>
      </c>
      <c r="E8" s="8">
        <v>132856.1</v>
      </c>
      <c r="F8" s="7">
        <f t="shared" si="1"/>
        <v>63.315311021886515</v>
      </c>
      <c r="G8" s="7">
        <f t="shared" si="2"/>
        <v>33377.800000000003</v>
      </c>
      <c r="H8" s="7">
        <f t="shared" si="3"/>
        <v>133.55284519337383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>
        <v>14.9</v>
      </c>
      <c r="D9" s="8">
        <v>29</v>
      </c>
      <c r="E9" s="8">
        <v>29</v>
      </c>
      <c r="F9" s="7">
        <f t="shared" si="1"/>
        <v>100</v>
      </c>
      <c r="G9" s="7">
        <f t="shared" si="2"/>
        <v>14.1</v>
      </c>
      <c r="H9" s="7">
        <f t="shared" si="3"/>
        <v>194.63087248322148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53088</v>
      </c>
      <c r="D10" s="8">
        <v>97753.1</v>
      </c>
      <c r="E10" s="8">
        <v>65785.899999999994</v>
      </c>
      <c r="F10" s="7">
        <f t="shared" si="1"/>
        <v>67.298019193253197</v>
      </c>
      <c r="G10" s="7">
        <f t="shared" si="2"/>
        <v>12697.899999999994</v>
      </c>
      <c r="H10" s="7">
        <f t="shared" si="3"/>
        <v>123.91858800482217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20861.2</v>
      </c>
      <c r="E11" s="8">
        <v>0</v>
      </c>
      <c r="F11" s="7">
        <f t="shared" si="1"/>
        <v>0</v>
      </c>
      <c r="G11" s="7">
        <f t="shared" si="2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150691.9</v>
      </c>
      <c r="D12" s="8">
        <v>291773.59999999998</v>
      </c>
      <c r="E12" s="8">
        <v>183021.6</v>
      </c>
      <c r="F12" s="8">
        <f t="shared" si="1"/>
        <v>62.72726524949482</v>
      </c>
      <c r="G12" s="8">
        <f t="shared" si="2"/>
        <v>32329.700000000012</v>
      </c>
      <c r="H12" s="7">
        <f t="shared" si="3"/>
        <v>121.45417238750061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>C15+C16</f>
        <v>16077.7</v>
      </c>
      <c r="D13" s="5">
        <f t="shared" ref="D13:E13" si="4">D15+D16</f>
        <v>37299.9</v>
      </c>
      <c r="E13" s="5">
        <f t="shared" si="4"/>
        <v>19661.5</v>
      </c>
      <c r="F13" s="5">
        <f>E13/D13%</f>
        <v>52.711937565516259</v>
      </c>
      <c r="G13" s="5">
        <f>E13-C13</f>
        <v>3583.7999999999993</v>
      </c>
      <c r="H13" s="9">
        <f>E13/C13%</f>
        <v>122.29050175087231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8"/>
      <c r="E14" s="8"/>
      <c r="F14" s="7"/>
      <c r="G14" s="7">
        <f t="shared" si="2"/>
        <v>0</v>
      </c>
      <c r="H14" s="7" t="e">
        <f t="shared" ref="H14:H57" si="5">E14/C14%</f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16077.7</v>
      </c>
      <c r="D15" s="8">
        <v>35299.9</v>
      </c>
      <c r="E15" s="8">
        <v>19661.5</v>
      </c>
      <c r="F15" s="7">
        <f t="shared" si="1"/>
        <v>55.69845806928631</v>
      </c>
      <c r="G15" s="7">
        <f t="shared" si="2"/>
        <v>3583.7999999999993</v>
      </c>
      <c r="H15" s="7">
        <f>E15/C15%</f>
        <v>122.29050175087231</v>
      </c>
      <c r="I15" s="2"/>
      <c r="J15" s="2"/>
      <c r="K15" s="2"/>
      <c r="L15" s="2"/>
      <c r="M15" s="2"/>
    </row>
    <row r="16" spans="1:13" s="12" customFormat="1" ht="36">
      <c r="A16" s="6" t="s">
        <v>116</v>
      </c>
      <c r="B16" s="18" t="s">
        <v>115</v>
      </c>
      <c r="C16" s="7"/>
      <c r="D16" s="8">
        <v>2000</v>
      </c>
      <c r="E16" s="8">
        <v>0</v>
      </c>
      <c r="F16" s="7">
        <f t="shared" si="1"/>
        <v>0</v>
      </c>
      <c r="G16" s="7">
        <f t="shared" si="2"/>
        <v>0</v>
      </c>
      <c r="H16" s="7"/>
      <c r="I16" s="2"/>
      <c r="J16" s="2"/>
      <c r="K16" s="2"/>
      <c r="L16" s="2"/>
      <c r="M16" s="2"/>
    </row>
    <row r="17" spans="1:13" ht="17.399999999999999">
      <c r="A17" s="4" t="s">
        <v>80</v>
      </c>
      <c r="B17" s="17" t="s">
        <v>44</v>
      </c>
      <c r="C17" s="5">
        <f>C18+C19+C20+C21+C22</f>
        <v>264373.2</v>
      </c>
      <c r="D17" s="5">
        <f>SUM(D18:D22)</f>
        <v>343924.9</v>
      </c>
      <c r="E17" s="5">
        <f>SUM(E18:E22)</f>
        <v>197657.09999999998</v>
      </c>
      <c r="F17" s="5">
        <f t="shared" si="1"/>
        <v>57.471006024861815</v>
      </c>
      <c r="G17" s="5">
        <f t="shared" si="2"/>
        <v>-66716.100000000035</v>
      </c>
      <c r="H17" s="9">
        <f t="shared" si="5"/>
        <v>74.764423927992695</v>
      </c>
      <c r="I17" s="1"/>
      <c r="J17" s="1"/>
      <c r="K17" s="1"/>
      <c r="L17" s="1"/>
      <c r="M17" s="2"/>
    </row>
    <row r="18" spans="1:13" ht="18">
      <c r="A18" s="6" t="s">
        <v>22</v>
      </c>
      <c r="B18" s="18" t="s">
        <v>45</v>
      </c>
      <c r="C18" s="7">
        <v>14084.8</v>
      </c>
      <c r="D18" s="8">
        <v>6872.9</v>
      </c>
      <c r="E18" s="8">
        <v>3784.1</v>
      </c>
      <c r="F18" s="7">
        <f t="shared" si="1"/>
        <v>55.058272345007204</v>
      </c>
      <c r="G18" s="7">
        <f t="shared" si="2"/>
        <v>-10300.699999999999</v>
      </c>
      <c r="H18" s="7">
        <f>E18/C18%</f>
        <v>26.866551175735548</v>
      </c>
      <c r="I18" s="2"/>
      <c r="J18" s="2"/>
      <c r="K18" s="2"/>
      <c r="L18" s="2"/>
      <c r="M18" s="2"/>
    </row>
    <row r="19" spans="1:13" ht="18">
      <c r="A19" s="6" t="s">
        <v>21</v>
      </c>
      <c r="B19" s="18" t="s">
        <v>46</v>
      </c>
      <c r="C19" s="7">
        <v>2077.6999999999998</v>
      </c>
      <c r="D19" s="8">
        <v>3079.6</v>
      </c>
      <c r="E19" s="8">
        <v>785.5</v>
      </c>
      <c r="F19" s="7">
        <f t="shared" si="1"/>
        <v>25.506559293414728</v>
      </c>
      <c r="G19" s="7">
        <f t="shared" si="2"/>
        <v>-1292.1999999999998</v>
      </c>
      <c r="H19" s="7">
        <f>E19/C19%</f>
        <v>37.806228040621846</v>
      </c>
      <c r="I19" s="2"/>
      <c r="J19" s="2"/>
      <c r="K19" s="2"/>
      <c r="L19" s="2"/>
      <c r="M19" s="2"/>
    </row>
    <row r="20" spans="1:13" s="11" customFormat="1" ht="18">
      <c r="A20" s="6" t="s">
        <v>30</v>
      </c>
      <c r="B20" s="18" t="s">
        <v>47</v>
      </c>
      <c r="C20" s="7">
        <v>34194.300000000003</v>
      </c>
      <c r="D20" s="21">
        <v>56568.6</v>
      </c>
      <c r="E20" s="8">
        <v>39061.199999999997</v>
      </c>
      <c r="F20" s="7">
        <f t="shared" si="1"/>
        <v>69.051028308991192</v>
      </c>
      <c r="G20" s="7">
        <f t="shared" si="2"/>
        <v>4866.8999999999942</v>
      </c>
      <c r="H20" s="7">
        <f t="shared" ref="H20:H22" si="6">E20/C20%</f>
        <v>114.23307393337484</v>
      </c>
      <c r="I20" s="2"/>
      <c r="J20" s="2"/>
      <c r="K20" s="2"/>
      <c r="L20" s="2"/>
      <c r="M20" s="2"/>
    </row>
    <row r="21" spans="1:13" ht="18">
      <c r="A21" s="6" t="s">
        <v>20</v>
      </c>
      <c r="B21" s="18" t="s">
        <v>48</v>
      </c>
      <c r="C21" s="7">
        <v>206495.6</v>
      </c>
      <c r="D21" s="8">
        <v>267448.3</v>
      </c>
      <c r="E21" s="8">
        <v>147138.9</v>
      </c>
      <c r="F21" s="7">
        <f t="shared" si="1"/>
        <v>55.015829227555386</v>
      </c>
      <c r="G21" s="7">
        <f t="shared" si="2"/>
        <v>-59356.700000000012</v>
      </c>
      <c r="H21" s="7">
        <f t="shared" si="6"/>
        <v>71.255222871576919</v>
      </c>
      <c r="I21" s="2"/>
      <c r="J21" s="2"/>
      <c r="K21" s="2"/>
      <c r="L21" s="2"/>
      <c r="M21" s="2"/>
    </row>
    <row r="22" spans="1:13" ht="18">
      <c r="A22" s="6" t="s">
        <v>19</v>
      </c>
      <c r="B22" s="18" t="s">
        <v>49</v>
      </c>
      <c r="C22" s="7">
        <v>7520.8</v>
      </c>
      <c r="D22" s="8">
        <v>9955.5</v>
      </c>
      <c r="E22" s="8">
        <v>6887.4</v>
      </c>
      <c r="F22" s="7">
        <f t="shared" si="1"/>
        <v>69.181859273768254</v>
      </c>
      <c r="G22" s="7">
        <f t="shared" si="2"/>
        <v>-633.40000000000055</v>
      </c>
      <c r="H22" s="7">
        <f t="shared" si="6"/>
        <v>91.578023614509092</v>
      </c>
      <c r="I22" s="2"/>
      <c r="J22" s="2"/>
      <c r="K22" s="2"/>
      <c r="L22" s="2"/>
      <c r="M22" s="2"/>
    </row>
    <row r="23" spans="1:13" ht="17.399999999999999">
      <c r="A23" s="4" t="s">
        <v>81</v>
      </c>
      <c r="B23" s="17" t="s">
        <v>50</v>
      </c>
      <c r="C23" s="5">
        <f>C24+C25+C26+C27</f>
        <v>93232.4</v>
      </c>
      <c r="D23" s="5">
        <f>D24+D25+D26+D27</f>
        <v>114545</v>
      </c>
      <c r="E23" s="5">
        <f>E24+E25+E26+E27</f>
        <v>69929</v>
      </c>
      <c r="F23" s="5">
        <f t="shared" si="1"/>
        <v>61.049369243528744</v>
      </c>
      <c r="G23" s="5">
        <f t="shared" si="2"/>
        <v>-23303.399999999994</v>
      </c>
      <c r="H23" s="5">
        <f t="shared" si="5"/>
        <v>75.005041165946608</v>
      </c>
      <c r="I23" s="1"/>
      <c r="J23" s="1"/>
      <c r="K23" s="1"/>
      <c r="L23" s="1"/>
      <c r="M23" s="2"/>
    </row>
    <row r="24" spans="1:13" ht="18">
      <c r="A24" s="6" t="s">
        <v>18</v>
      </c>
      <c r="B24" s="18" t="s">
        <v>51</v>
      </c>
      <c r="C24" s="7">
        <v>19244.5</v>
      </c>
      <c r="D24" s="8">
        <v>17177.400000000001</v>
      </c>
      <c r="E24" s="8">
        <v>7737.7</v>
      </c>
      <c r="F24" s="7">
        <f t="shared" si="1"/>
        <v>45.045816014064989</v>
      </c>
      <c r="G24" s="7">
        <f t="shared" si="2"/>
        <v>-11506.8</v>
      </c>
      <c r="H24" s="7">
        <f>E24/C24%</f>
        <v>40.207331964977008</v>
      </c>
      <c r="I24" s="2"/>
      <c r="J24" s="2"/>
      <c r="K24" s="2"/>
      <c r="L24" s="2"/>
      <c r="M24" s="2"/>
    </row>
    <row r="25" spans="1:13" ht="18">
      <c r="A25" s="6" t="s">
        <v>17</v>
      </c>
      <c r="B25" s="18" t="s">
        <v>52</v>
      </c>
      <c r="C25" s="7">
        <v>5045.2</v>
      </c>
      <c r="D25" s="8">
        <v>4189.8</v>
      </c>
      <c r="E25" s="8">
        <v>2319.6999999999998</v>
      </c>
      <c r="F25" s="7">
        <f t="shared" si="1"/>
        <v>55.365411236813202</v>
      </c>
      <c r="G25" s="7">
        <f t="shared" si="2"/>
        <v>-2725.5</v>
      </c>
      <c r="H25" s="7">
        <f>E25/C25%</f>
        <v>45.978355664790293</v>
      </c>
      <c r="I25" s="2"/>
      <c r="J25" s="2"/>
      <c r="K25" s="2"/>
      <c r="L25" s="2"/>
      <c r="M25" s="2"/>
    </row>
    <row r="26" spans="1:13" ht="18">
      <c r="A26" s="6" t="s">
        <v>16</v>
      </c>
      <c r="B26" s="18" t="s">
        <v>53</v>
      </c>
      <c r="C26" s="7">
        <v>52694.5</v>
      </c>
      <c r="D26" s="8">
        <v>58702.400000000001</v>
      </c>
      <c r="E26" s="8">
        <v>39139</v>
      </c>
      <c r="F26" s="7">
        <v>0</v>
      </c>
      <c r="G26" s="7">
        <f t="shared" si="2"/>
        <v>-13555.5</v>
      </c>
      <c r="H26" s="7">
        <v>0</v>
      </c>
      <c r="I26" s="2"/>
      <c r="J26" s="2"/>
      <c r="K26" s="2"/>
      <c r="L26" s="2"/>
      <c r="M26" s="2"/>
    </row>
    <row r="27" spans="1:13" ht="18.600000000000001" customHeight="1">
      <c r="A27" s="6" t="s">
        <v>15</v>
      </c>
      <c r="B27" s="18" t="s">
        <v>54</v>
      </c>
      <c r="C27" s="7">
        <v>16248.2</v>
      </c>
      <c r="D27" s="8">
        <v>34475.4</v>
      </c>
      <c r="E27" s="8">
        <v>20732.599999999999</v>
      </c>
      <c r="F27" s="7">
        <f>E27/D27%</f>
        <v>60.13737331546551</v>
      </c>
      <c r="G27" s="7">
        <f t="shared" si="2"/>
        <v>4484.3999999999978</v>
      </c>
      <c r="H27" s="7">
        <f t="shared" si="5"/>
        <v>127.59936485272213</v>
      </c>
      <c r="I27" s="2"/>
      <c r="J27" s="2"/>
      <c r="K27" s="2"/>
      <c r="L27" s="2"/>
      <c r="M27" s="2"/>
    </row>
    <row r="28" spans="1:13" s="12" customFormat="1" ht="17.399999999999999">
      <c r="A28" s="4" t="s">
        <v>97</v>
      </c>
      <c r="B28" s="17" t="s">
        <v>96</v>
      </c>
      <c r="C28" s="5">
        <f>C29</f>
        <v>6164.1</v>
      </c>
      <c r="D28" s="5">
        <f>D29</f>
        <v>14082.2</v>
      </c>
      <c r="E28" s="5">
        <f t="shared" ref="E28" si="7">E29</f>
        <v>7283</v>
      </c>
      <c r="F28" s="9">
        <f>E28/D28%</f>
        <v>51.717771370950558</v>
      </c>
      <c r="G28" s="9">
        <f t="shared" si="2"/>
        <v>1118.8999999999996</v>
      </c>
      <c r="H28" s="9">
        <f t="shared" si="5"/>
        <v>118.15187943089826</v>
      </c>
      <c r="I28" s="1"/>
      <c r="J28" s="1"/>
      <c r="K28" s="1"/>
      <c r="L28" s="1"/>
      <c r="M28" s="2"/>
    </row>
    <row r="29" spans="1:13" s="12" customFormat="1" ht="27.6" customHeight="1">
      <c r="A29" s="6" t="s">
        <v>99</v>
      </c>
      <c r="B29" s="18" t="s">
        <v>98</v>
      </c>
      <c r="C29" s="7">
        <v>6164.1</v>
      </c>
      <c r="D29" s="8">
        <v>14082.2</v>
      </c>
      <c r="E29" s="8">
        <v>7283</v>
      </c>
      <c r="F29" s="7">
        <f>E29/D29%</f>
        <v>51.717771370950558</v>
      </c>
      <c r="G29" s="7">
        <f t="shared" si="2"/>
        <v>1118.8999999999996</v>
      </c>
      <c r="H29" s="7">
        <f>E29/C29%</f>
        <v>118.15187943089826</v>
      </c>
      <c r="I29" s="2"/>
      <c r="J29" s="2"/>
      <c r="K29" s="2"/>
      <c r="L29" s="2"/>
      <c r="M29" s="2"/>
    </row>
    <row r="30" spans="1:13" ht="17.399999999999999">
      <c r="A30" s="4" t="s">
        <v>82</v>
      </c>
      <c r="B30" s="17" t="s">
        <v>55</v>
      </c>
      <c r="C30" s="5">
        <f>C31+C32+C33+C34+C35+C36</f>
        <v>2358502.3999999999</v>
      </c>
      <c r="D30" s="5">
        <f>SUM(D31:D36)</f>
        <v>3625002.7</v>
      </c>
      <c r="E30" s="5">
        <f>SUM(E31:E36)</f>
        <v>2343064.2000000002</v>
      </c>
      <c r="F30" s="5">
        <f t="shared" si="1"/>
        <v>64.63620565027442</v>
      </c>
      <c r="G30" s="5">
        <f t="shared" si="2"/>
        <v>-15438.199999999721</v>
      </c>
      <c r="H30" s="5">
        <f t="shared" si="5"/>
        <v>99.345423604402541</v>
      </c>
      <c r="I30" s="1"/>
      <c r="J30" s="1"/>
      <c r="K30" s="1"/>
      <c r="L30" s="1"/>
      <c r="M30" s="2"/>
    </row>
    <row r="31" spans="1:13" ht="18">
      <c r="A31" s="6" t="s">
        <v>14</v>
      </c>
      <c r="B31" s="18" t="s">
        <v>56</v>
      </c>
      <c r="C31" s="7">
        <v>778417.1</v>
      </c>
      <c r="D31" s="8">
        <v>1170879.2</v>
      </c>
      <c r="E31" s="8">
        <v>750239.3</v>
      </c>
      <c r="F31" s="7">
        <f t="shared" si="1"/>
        <v>64.074867842899593</v>
      </c>
      <c r="G31" s="7">
        <f t="shared" si="2"/>
        <v>-28177.79999999993</v>
      </c>
      <c r="H31" s="7">
        <f>E31/C31%</f>
        <v>96.380115493351838</v>
      </c>
      <c r="I31" s="2"/>
      <c r="J31" s="2"/>
      <c r="K31" s="2"/>
      <c r="L31" s="2"/>
      <c r="M31" s="2"/>
    </row>
    <row r="32" spans="1:13" ht="18">
      <c r="A32" s="6" t="s">
        <v>13</v>
      </c>
      <c r="B32" s="18" t="s">
        <v>57</v>
      </c>
      <c r="C32" s="7">
        <v>1256105</v>
      </c>
      <c r="D32" s="8">
        <v>1928189.5</v>
      </c>
      <c r="E32" s="8">
        <v>1233473.6000000001</v>
      </c>
      <c r="F32" s="7">
        <f t="shared" si="1"/>
        <v>63.970558910314573</v>
      </c>
      <c r="G32" s="7">
        <f t="shared" si="2"/>
        <v>-22631.399999999907</v>
      </c>
      <c r="H32" s="7">
        <f t="shared" si="5"/>
        <v>98.198287563539679</v>
      </c>
      <c r="I32" s="2"/>
      <c r="J32" s="2"/>
      <c r="K32" s="2"/>
      <c r="L32" s="2"/>
      <c r="M32" s="2"/>
    </row>
    <row r="33" spans="1:13" s="12" customFormat="1" ht="18" customHeight="1">
      <c r="A33" s="6" t="s">
        <v>91</v>
      </c>
      <c r="B33" s="18" t="s">
        <v>90</v>
      </c>
      <c r="C33" s="7">
        <v>154692.29999999999</v>
      </c>
      <c r="D33" s="8">
        <v>213784.3</v>
      </c>
      <c r="E33" s="8">
        <v>151640.4</v>
      </c>
      <c r="F33" s="7">
        <f t="shared" si="1"/>
        <v>70.931494969462207</v>
      </c>
      <c r="G33" s="7">
        <f t="shared" si="2"/>
        <v>-3051.8999999999942</v>
      </c>
      <c r="H33" s="7">
        <f t="shared" si="5"/>
        <v>98.027115764650219</v>
      </c>
      <c r="I33" s="2"/>
      <c r="J33" s="2"/>
      <c r="K33" s="2"/>
      <c r="L33" s="2"/>
      <c r="M33" s="2"/>
    </row>
    <row r="34" spans="1:13" s="12" customFormat="1" ht="33" customHeight="1">
      <c r="A34" s="6" t="s">
        <v>95</v>
      </c>
      <c r="B34" s="18" t="s">
        <v>94</v>
      </c>
      <c r="C34" s="7">
        <v>157</v>
      </c>
      <c r="D34" s="8">
        <v>441.5</v>
      </c>
      <c r="E34" s="8">
        <v>294.7</v>
      </c>
      <c r="F34" s="7">
        <f t="shared" si="1"/>
        <v>66.749716874292176</v>
      </c>
      <c r="G34" s="7">
        <f t="shared" si="2"/>
        <v>137.69999999999999</v>
      </c>
      <c r="H34" s="7">
        <f t="shared" si="5"/>
        <v>187.70700636942675</v>
      </c>
      <c r="I34" s="2"/>
      <c r="J34" s="2"/>
      <c r="K34" s="2"/>
      <c r="L34" s="2"/>
      <c r="M34" s="2"/>
    </row>
    <row r="35" spans="1:13" ht="18">
      <c r="A35" s="6" t="s">
        <v>12</v>
      </c>
      <c r="B35" s="18" t="s">
        <v>58</v>
      </c>
      <c r="C35" s="7">
        <v>4254</v>
      </c>
      <c r="D35" s="8">
        <v>5378.7</v>
      </c>
      <c r="E35" s="8">
        <v>5315.3</v>
      </c>
      <c r="F35" s="7">
        <f t="shared" si="1"/>
        <v>98.821276516630419</v>
      </c>
      <c r="G35" s="7">
        <f t="shared" si="2"/>
        <v>1061.3000000000002</v>
      </c>
      <c r="H35" s="7">
        <f t="shared" si="5"/>
        <v>124.9482839680301</v>
      </c>
      <c r="I35" s="2"/>
      <c r="J35" s="2"/>
      <c r="K35" s="2"/>
      <c r="L35" s="2"/>
      <c r="M35" s="2"/>
    </row>
    <row r="36" spans="1:13" ht="18">
      <c r="A36" s="6" t="s">
        <v>11</v>
      </c>
      <c r="B36" s="18" t="s">
        <v>59</v>
      </c>
      <c r="C36" s="7">
        <v>164877</v>
      </c>
      <c r="D36" s="8">
        <v>306329.5</v>
      </c>
      <c r="E36" s="8">
        <v>202100.9</v>
      </c>
      <c r="F36" s="7">
        <f t="shared" si="1"/>
        <v>65.975004039767626</v>
      </c>
      <c r="G36" s="7">
        <f t="shared" si="2"/>
        <v>37223.899999999994</v>
      </c>
      <c r="H36" s="7">
        <f>E36/C36%</f>
        <v>122.57676934927248</v>
      </c>
      <c r="I36" s="2"/>
      <c r="J36" s="2"/>
      <c r="K36" s="2"/>
      <c r="L36" s="2"/>
      <c r="M36" s="2"/>
    </row>
    <row r="37" spans="1:13" ht="17.399999999999999">
      <c r="A37" s="4" t="s">
        <v>83</v>
      </c>
      <c r="B37" s="17" t="s">
        <v>60</v>
      </c>
      <c r="C37" s="5">
        <f>C38+C39</f>
        <v>97768.8</v>
      </c>
      <c r="D37" s="5">
        <f>D38+D39</f>
        <v>191580.6</v>
      </c>
      <c r="E37" s="5">
        <f>E38+E39</f>
        <v>97291</v>
      </c>
      <c r="F37" s="5">
        <f t="shared" si="1"/>
        <v>50.783325660322596</v>
      </c>
      <c r="G37" s="5">
        <f t="shared" si="2"/>
        <v>-477.80000000000291</v>
      </c>
      <c r="H37" s="5">
        <f t="shared" si="5"/>
        <v>99.511296037181594</v>
      </c>
      <c r="I37" s="1"/>
      <c r="J37" s="1"/>
      <c r="K37" s="1"/>
      <c r="L37" s="1"/>
      <c r="M37" s="2"/>
    </row>
    <row r="38" spans="1:13" ht="18">
      <c r="A38" s="6" t="s">
        <v>10</v>
      </c>
      <c r="B38" s="18" t="s">
        <v>61</v>
      </c>
      <c r="C38" s="7">
        <v>94209.3</v>
      </c>
      <c r="D38" s="8">
        <v>184211.7</v>
      </c>
      <c r="E38" s="8">
        <v>92481.2</v>
      </c>
      <c r="F38" s="7">
        <f t="shared" si="1"/>
        <v>50.203760130328305</v>
      </c>
      <c r="G38" s="7">
        <f t="shared" si="2"/>
        <v>-1728.1000000000058</v>
      </c>
      <c r="H38" s="7">
        <f>E38/C38%</f>
        <v>98.165680033712164</v>
      </c>
      <c r="I38" s="2"/>
      <c r="J38" s="2"/>
      <c r="K38" s="2"/>
      <c r="L38" s="2"/>
      <c r="M38" s="2"/>
    </row>
    <row r="39" spans="1:13" ht="18">
      <c r="A39" s="6" t="s">
        <v>9</v>
      </c>
      <c r="B39" s="18" t="s">
        <v>62</v>
      </c>
      <c r="C39" s="7">
        <v>3559.5</v>
      </c>
      <c r="D39" s="8">
        <v>7368.9</v>
      </c>
      <c r="E39" s="8">
        <v>4809.8</v>
      </c>
      <c r="F39" s="7">
        <f t="shared" si="1"/>
        <v>65.271614487915443</v>
      </c>
      <c r="G39" s="7">
        <f t="shared" si="2"/>
        <v>1250.3000000000002</v>
      </c>
      <c r="H39" s="7">
        <f t="shared" si="5"/>
        <v>135.12571990448097</v>
      </c>
      <c r="I39" s="2"/>
      <c r="J39" s="2"/>
      <c r="K39" s="2"/>
      <c r="L39" s="2"/>
      <c r="M39" s="2"/>
    </row>
    <row r="40" spans="1:13" ht="29.4" customHeight="1">
      <c r="A40" s="4" t="s">
        <v>85</v>
      </c>
      <c r="B40" s="17" t="s">
        <v>63</v>
      </c>
      <c r="C40" s="5">
        <f>C41+C42+C43</f>
        <v>63930.1</v>
      </c>
      <c r="D40" s="5">
        <f>D41+D42+D43+D44</f>
        <v>191209.80000000002</v>
      </c>
      <c r="E40" s="5">
        <f>E41+E42+E43+E44</f>
        <v>160763.69999999998</v>
      </c>
      <c r="F40" s="5">
        <f t="shared" si="1"/>
        <v>84.077123662071699</v>
      </c>
      <c r="G40" s="5">
        <f t="shared" si="2"/>
        <v>96833.599999999977</v>
      </c>
      <c r="H40" s="5">
        <f>E40/C40%</f>
        <v>251.46793138130553</v>
      </c>
      <c r="I40" s="1"/>
      <c r="J40" s="1"/>
      <c r="K40" s="1"/>
      <c r="L40" s="1"/>
      <c r="M40" s="2"/>
    </row>
    <row r="41" spans="1:13" ht="18">
      <c r="A41" s="6" t="s">
        <v>8</v>
      </c>
      <c r="B41" s="18" t="s">
        <v>64</v>
      </c>
      <c r="C41" s="7">
        <v>7225.1</v>
      </c>
      <c r="D41" s="8">
        <v>11236.2</v>
      </c>
      <c r="E41" s="8">
        <v>7755.6</v>
      </c>
      <c r="F41" s="7">
        <f t="shared" si="1"/>
        <v>69.02333529129065</v>
      </c>
      <c r="G41" s="7">
        <f t="shared" si="2"/>
        <v>530.5</v>
      </c>
      <c r="H41" s="7">
        <f t="shared" si="5"/>
        <v>107.3424589279041</v>
      </c>
      <c r="I41" s="2"/>
      <c r="J41" s="2"/>
      <c r="K41" s="2"/>
      <c r="L41" s="2"/>
      <c r="M41" s="2"/>
    </row>
    <row r="42" spans="1:13" ht="18">
      <c r="A42" s="6" t="s">
        <v>7</v>
      </c>
      <c r="B42" s="18" t="s">
        <v>65</v>
      </c>
      <c r="C42" s="7">
        <v>22294.1</v>
      </c>
      <c r="D42" s="8">
        <v>133675</v>
      </c>
      <c r="E42" s="8">
        <v>125906.8</v>
      </c>
      <c r="F42" s="7">
        <f t="shared" si="1"/>
        <v>94.188741350289888</v>
      </c>
      <c r="G42" s="7">
        <f t="shared" si="2"/>
        <v>103612.70000000001</v>
      </c>
      <c r="H42" s="7">
        <f t="shared" si="5"/>
        <v>564.75390349913209</v>
      </c>
      <c r="I42" s="2"/>
      <c r="J42" s="2"/>
      <c r="K42" s="2"/>
      <c r="L42" s="2"/>
      <c r="M42" s="2"/>
    </row>
    <row r="43" spans="1:13" ht="18">
      <c r="A43" s="6" t="s">
        <v>6</v>
      </c>
      <c r="B43" s="18" t="s">
        <v>66</v>
      </c>
      <c r="C43" s="7">
        <v>34410.9</v>
      </c>
      <c r="D43" s="8">
        <v>46298.6</v>
      </c>
      <c r="E43" s="8">
        <v>27101.3</v>
      </c>
      <c r="F43" s="7">
        <f t="shared" si="1"/>
        <v>58.535895253852168</v>
      </c>
      <c r="G43" s="7">
        <f t="shared" si="2"/>
        <v>-7309.6000000000022</v>
      </c>
      <c r="H43" s="7">
        <f t="shared" si="5"/>
        <v>78.757893574419725</v>
      </c>
      <c r="I43" s="2"/>
      <c r="J43" s="2"/>
      <c r="K43" s="2"/>
      <c r="L43" s="2"/>
      <c r="M43" s="2"/>
    </row>
    <row r="44" spans="1:13" ht="18" hidden="1">
      <c r="A44" s="6" t="s">
        <v>5</v>
      </c>
      <c r="B44" s="18" t="s">
        <v>67</v>
      </c>
      <c r="C44" s="7"/>
      <c r="D44" s="19"/>
      <c r="E44" s="19"/>
      <c r="F44" s="7"/>
      <c r="G44" s="7">
        <f t="shared" si="2"/>
        <v>0</v>
      </c>
      <c r="H44" s="7"/>
      <c r="I44" s="2"/>
      <c r="J44" s="2"/>
      <c r="K44" s="2"/>
      <c r="L44" s="2"/>
      <c r="M44" s="2"/>
    </row>
    <row r="45" spans="1:13" ht="33" customHeight="1">
      <c r="A45" s="4" t="s">
        <v>86</v>
      </c>
      <c r="B45" s="17" t="s">
        <v>68</v>
      </c>
      <c r="C45" s="5">
        <f>C46+C47+C48+C49</f>
        <v>154909.99999999997</v>
      </c>
      <c r="D45" s="5">
        <f>D46+D48+D49+D47</f>
        <v>223967.3</v>
      </c>
      <c r="E45" s="5">
        <f>E46+E48+E49+E47</f>
        <v>152823.80000000002</v>
      </c>
      <c r="F45" s="5">
        <f>E45/D45%</f>
        <v>68.234871787086789</v>
      </c>
      <c r="G45" s="5">
        <f>E45-C45</f>
        <v>-2086.1999999999534</v>
      </c>
      <c r="H45" s="5">
        <f>E45/C45%</f>
        <v>98.653282551158767</v>
      </c>
      <c r="I45" s="1"/>
      <c r="J45" s="1"/>
      <c r="K45" s="1"/>
      <c r="L45" s="1"/>
      <c r="M45" s="2"/>
    </row>
    <row r="46" spans="1:13" s="12" customFormat="1" ht="25.2" customHeight="1">
      <c r="A46" s="6" t="s">
        <v>93</v>
      </c>
      <c r="B46" s="18" t="s">
        <v>92</v>
      </c>
      <c r="C46" s="7">
        <v>4813.8999999999996</v>
      </c>
      <c r="D46" s="8"/>
      <c r="E46" s="8"/>
      <c r="F46" s="7"/>
      <c r="G46" s="7">
        <f t="shared" si="2"/>
        <v>-4813.8999999999996</v>
      </c>
      <c r="H46" s="7">
        <f t="shared" si="5"/>
        <v>0</v>
      </c>
      <c r="I46" s="2"/>
      <c r="J46" s="2"/>
      <c r="K46" s="2"/>
      <c r="L46" s="2"/>
      <c r="M46" s="2"/>
    </row>
    <row r="47" spans="1:13" s="12" customFormat="1" ht="25.2" customHeight="1">
      <c r="A47" s="6" t="s">
        <v>107</v>
      </c>
      <c r="B47" s="18" t="s">
        <v>106</v>
      </c>
      <c r="C47" s="7">
        <v>578</v>
      </c>
      <c r="D47" s="8">
        <v>8579.4</v>
      </c>
      <c r="E47" s="8">
        <v>645</v>
      </c>
      <c r="F47" s="7">
        <f t="shared" si="1"/>
        <v>7.5180082523253375</v>
      </c>
      <c r="G47" s="7">
        <f t="shared" si="2"/>
        <v>67</v>
      </c>
      <c r="H47" s="7">
        <f t="shared" si="5"/>
        <v>111.5916955017301</v>
      </c>
      <c r="I47" s="2"/>
      <c r="J47" s="2"/>
      <c r="K47" s="2"/>
      <c r="L47" s="2"/>
      <c r="M47" s="2"/>
    </row>
    <row r="48" spans="1:13" s="12" customFormat="1" ht="25.2" customHeight="1">
      <c r="A48" s="6" t="s">
        <v>105</v>
      </c>
      <c r="B48" s="18" t="s">
        <v>104</v>
      </c>
      <c r="C48" s="7">
        <v>146805.79999999999</v>
      </c>
      <c r="D48" s="8">
        <v>208232.3</v>
      </c>
      <c r="E48" s="8">
        <v>147824.6</v>
      </c>
      <c r="F48" s="7">
        <f t="shared" si="1"/>
        <v>70.990235424571509</v>
      </c>
      <c r="G48" s="7">
        <f t="shared" si="2"/>
        <v>1018.8000000000175</v>
      </c>
      <c r="H48" s="7">
        <f t="shared" si="5"/>
        <v>100.69397803084075</v>
      </c>
      <c r="I48" s="2"/>
      <c r="J48" s="2"/>
      <c r="K48" s="2"/>
      <c r="L48" s="2"/>
      <c r="M48" s="2"/>
    </row>
    <row r="49" spans="1:13" ht="25.2" customHeight="1">
      <c r="A49" s="6" t="s">
        <v>4</v>
      </c>
      <c r="B49" s="18" t="s">
        <v>69</v>
      </c>
      <c r="C49" s="7">
        <v>2712.3</v>
      </c>
      <c r="D49" s="8">
        <v>7155.6</v>
      </c>
      <c r="E49" s="8">
        <v>4354.2</v>
      </c>
      <c r="F49" s="7">
        <f t="shared" si="1"/>
        <v>60.850243166191511</v>
      </c>
      <c r="G49" s="7">
        <f t="shared" si="2"/>
        <v>1641.8999999999996</v>
      </c>
      <c r="H49" s="7">
        <f t="shared" si="5"/>
        <v>160.53533901117132</v>
      </c>
      <c r="I49" s="2"/>
      <c r="J49" s="2"/>
      <c r="K49" s="2"/>
      <c r="L49" s="2"/>
      <c r="M49" s="2"/>
    </row>
    <row r="50" spans="1:13" ht="27" customHeight="1">
      <c r="A50" s="4" t="s">
        <v>87</v>
      </c>
      <c r="B50" s="17" t="s">
        <v>70</v>
      </c>
      <c r="C50" s="5">
        <f>C51+C52</f>
        <v>7352</v>
      </c>
      <c r="D50" s="5">
        <f>D51+D52</f>
        <v>11022</v>
      </c>
      <c r="E50" s="5">
        <f>E51+E52</f>
        <v>8309.2000000000007</v>
      </c>
      <c r="F50" s="5">
        <f t="shared" si="1"/>
        <v>75.387407004173483</v>
      </c>
      <c r="G50" s="5">
        <f t="shared" si="2"/>
        <v>957.20000000000073</v>
      </c>
      <c r="H50" s="5">
        <f t="shared" si="5"/>
        <v>113.01958650707292</v>
      </c>
      <c r="I50" s="1"/>
      <c r="J50" s="1"/>
      <c r="K50" s="1"/>
      <c r="L50" s="1"/>
      <c r="M50" s="2"/>
    </row>
    <row r="51" spans="1:13" ht="18">
      <c r="A51" s="6" t="s">
        <v>3</v>
      </c>
      <c r="B51" s="18" t="s">
        <v>71</v>
      </c>
      <c r="C51" s="7">
        <v>5908</v>
      </c>
      <c r="D51" s="8">
        <v>11022</v>
      </c>
      <c r="E51" s="8">
        <v>8309.2000000000007</v>
      </c>
      <c r="F51" s="7">
        <f t="shared" si="1"/>
        <v>75.387407004173483</v>
      </c>
      <c r="G51" s="7">
        <f t="shared" si="2"/>
        <v>2401.2000000000007</v>
      </c>
      <c r="H51" s="7">
        <f t="shared" si="5"/>
        <v>140.64319566689235</v>
      </c>
      <c r="I51" s="2"/>
      <c r="J51" s="2"/>
      <c r="K51" s="2"/>
      <c r="L51" s="2"/>
      <c r="M51" s="2"/>
    </row>
    <row r="52" spans="1:13" s="12" customFormat="1" ht="18">
      <c r="A52" s="6" t="s">
        <v>109</v>
      </c>
      <c r="B52" s="18" t="s">
        <v>108</v>
      </c>
      <c r="C52" s="7">
        <v>1444</v>
      </c>
      <c r="D52" s="8"/>
      <c r="E52" s="8"/>
      <c r="F52" s="7"/>
      <c r="G52" s="7">
        <f t="shared" si="2"/>
        <v>-1444</v>
      </c>
      <c r="H52" s="7"/>
      <c r="I52" s="2"/>
      <c r="J52" s="2"/>
      <c r="K52" s="2"/>
      <c r="L52" s="2"/>
      <c r="M52" s="2"/>
    </row>
    <row r="53" spans="1:13" ht="44.4" customHeight="1">
      <c r="A53" s="4" t="s">
        <v>88</v>
      </c>
      <c r="B53" s="17" t="s">
        <v>72</v>
      </c>
      <c r="C53" s="5">
        <f>C54</f>
        <v>6040.5</v>
      </c>
      <c r="D53" s="5">
        <f>D54</f>
        <v>81894.399999999994</v>
      </c>
      <c r="E53" s="5">
        <f>E54</f>
        <v>93.6</v>
      </c>
      <c r="F53" s="5">
        <f t="shared" si="1"/>
        <v>0.11429352922788372</v>
      </c>
      <c r="G53" s="5">
        <f t="shared" si="2"/>
        <v>-5946.9</v>
      </c>
      <c r="H53" s="5">
        <f t="shared" si="5"/>
        <v>1.5495406009436303</v>
      </c>
      <c r="I53" s="1"/>
      <c r="J53" s="1"/>
      <c r="K53" s="1"/>
      <c r="L53" s="1"/>
      <c r="M53" s="2"/>
    </row>
    <row r="54" spans="1:13" ht="28.2" customHeight="1">
      <c r="A54" s="6" t="s">
        <v>2</v>
      </c>
      <c r="B54" s="18" t="s">
        <v>73</v>
      </c>
      <c r="C54" s="7">
        <v>6040.5</v>
      </c>
      <c r="D54" s="8">
        <v>81894.399999999994</v>
      </c>
      <c r="E54" s="8">
        <v>93.6</v>
      </c>
      <c r="F54" s="7">
        <f t="shared" si="1"/>
        <v>0.11429352922788372</v>
      </c>
      <c r="G54" s="7">
        <f t="shared" si="2"/>
        <v>-5946.9</v>
      </c>
      <c r="H54" s="7">
        <f>E54/C54%</f>
        <v>1.5495406009436303</v>
      </c>
      <c r="I54" s="2"/>
      <c r="J54" s="2"/>
      <c r="K54" s="2"/>
      <c r="L54" s="2"/>
      <c r="M54" s="2"/>
    </row>
    <row r="55" spans="1:13" ht="57.6" customHeight="1">
      <c r="A55" s="4" t="s">
        <v>89</v>
      </c>
      <c r="B55" s="17" t="s">
        <v>74</v>
      </c>
      <c r="C55" s="5">
        <f>C56+C57</f>
        <v>11556.099999999999</v>
      </c>
      <c r="D55" s="5">
        <f>D56+D57</f>
        <v>15846.9</v>
      </c>
      <c r="E55" s="5">
        <f>E56+E57</f>
        <v>12590.6</v>
      </c>
      <c r="F55" s="5">
        <f t="shared" si="1"/>
        <v>79.451501555509282</v>
      </c>
      <c r="G55" s="5">
        <f>E55-C55</f>
        <v>1034.5000000000018</v>
      </c>
      <c r="H55" s="5">
        <f t="shared" si="5"/>
        <v>108.95198207007557</v>
      </c>
      <c r="I55" s="1"/>
      <c r="J55" s="1"/>
      <c r="K55" s="1"/>
      <c r="L55" s="1"/>
      <c r="M55" s="2"/>
    </row>
    <row r="56" spans="1:13" ht="36">
      <c r="A56" s="6" t="s">
        <v>1</v>
      </c>
      <c r="B56" s="18" t="s">
        <v>75</v>
      </c>
      <c r="C56" s="7">
        <v>9221.4</v>
      </c>
      <c r="D56" s="8">
        <v>13024.9</v>
      </c>
      <c r="E56" s="8">
        <v>9768.6</v>
      </c>
      <c r="F56" s="7">
        <f t="shared" si="1"/>
        <v>74.999424179840162</v>
      </c>
      <c r="G56" s="7">
        <f t="shared" si="2"/>
        <v>547.20000000000073</v>
      </c>
      <c r="H56" s="7">
        <f t="shared" si="5"/>
        <v>105.93402303337888</v>
      </c>
      <c r="I56" s="2"/>
      <c r="J56" s="2"/>
      <c r="K56" s="2"/>
      <c r="L56" s="2"/>
      <c r="M56" s="2"/>
    </row>
    <row r="57" spans="1:13" ht="36">
      <c r="A57" s="6" t="s">
        <v>0</v>
      </c>
      <c r="B57" s="18" t="s">
        <v>76</v>
      </c>
      <c r="C57" s="7">
        <v>2334.6999999999998</v>
      </c>
      <c r="D57" s="8">
        <v>2822</v>
      </c>
      <c r="E57" s="8">
        <v>2822</v>
      </c>
      <c r="F57" s="7">
        <f t="shared" si="1"/>
        <v>100</v>
      </c>
      <c r="G57" s="7">
        <f t="shared" si="2"/>
        <v>487.30000000000018</v>
      </c>
      <c r="H57" s="7">
        <f t="shared" si="5"/>
        <v>120.87206065019062</v>
      </c>
      <c r="I57" s="2"/>
      <c r="J57" s="2"/>
      <c r="K57" s="2"/>
      <c r="L57" s="2"/>
      <c r="M57" s="2"/>
    </row>
    <row r="58" spans="1:13" ht="17.399999999999999">
      <c r="A58" s="14" t="s">
        <v>32</v>
      </c>
      <c r="B58" s="17"/>
      <c r="C58" s="9">
        <f>C5+C13+C17+C23+C30+C37+C40+C45+C50+C53+C55+C28</f>
        <v>3390130.4</v>
      </c>
      <c r="D58" s="20">
        <f>D5+D13+D17+D23+D30+D37+D40+D45+D50+D53+D55+D28</f>
        <v>5486941.5000000009</v>
      </c>
      <c r="E58" s="20">
        <f>E5+E13+E17+E23+E30+E37+E40+E45+E50+E53+E55+E28</f>
        <v>3460986.6000000006</v>
      </c>
      <c r="F58" s="9">
        <f>E58/D58%</f>
        <v>63.076790594541606</v>
      </c>
      <c r="G58" s="9">
        <f t="shared" si="2"/>
        <v>70856.200000000652</v>
      </c>
      <c r="H58" s="9">
        <f>E58/C58%</f>
        <v>102.09007299542226</v>
      </c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5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2025-07-15T03:23:19Z</cp:lastPrinted>
  <dcterms:created xsi:type="dcterms:W3CDTF">2016-08-16T06:24:10Z</dcterms:created>
  <dcterms:modified xsi:type="dcterms:W3CDTF">2025-10-22T12:28:25Z</dcterms:modified>
</cp:coreProperties>
</file>